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1390" windowHeight="8790"/>
  </bookViews>
  <sheets>
    <sheet name="DROGI" sheetId="3" r:id="rId1"/>
  </sheets>
  <calcPr calcId="125725"/>
</workbook>
</file>

<file path=xl/calcChain.xml><?xml version="1.0" encoding="utf-8"?>
<calcChain xmlns="http://schemas.openxmlformats.org/spreadsheetml/2006/main">
  <c r="H42" i="3"/>
  <c r="H16"/>
  <c r="H10"/>
  <c r="D5"/>
  <c r="H5" s="1"/>
  <c r="G6"/>
  <c r="D6"/>
  <c r="H38"/>
  <c r="H7"/>
  <c r="H31"/>
  <c r="H6" l="1"/>
  <c r="D8"/>
  <c r="H8" s="1"/>
  <c r="D32"/>
  <c r="H32" s="1"/>
  <c r="G33"/>
  <c r="G9"/>
  <c r="D36"/>
  <c r="H40"/>
  <c r="H41"/>
  <c r="D44"/>
  <c r="H44" s="1"/>
  <c r="D47"/>
  <c r="H47" s="1"/>
  <c r="D46"/>
  <c r="H46" s="1"/>
  <c r="D45"/>
  <c r="H45" s="1"/>
  <c r="H48"/>
  <c r="H49"/>
  <c r="H50"/>
  <c r="H39"/>
  <c r="H37"/>
  <c r="H36"/>
  <c r="H30"/>
  <c r="H29"/>
  <c r="H18"/>
  <c r="H12"/>
  <c r="H3"/>
  <c r="H13"/>
  <c r="H14"/>
  <c r="H15"/>
  <c r="H4"/>
  <c r="D19"/>
  <c r="H19" s="1"/>
  <c r="H21"/>
  <c r="D9" l="1"/>
  <c r="D33"/>
  <c r="H33" s="1"/>
  <c r="H34" s="1"/>
  <c r="H22"/>
  <c r="H9"/>
  <c r="H51"/>
  <c r="H23" l="1"/>
  <c r="H52"/>
</calcChain>
</file>

<file path=xl/sharedStrings.xml><?xml version="1.0" encoding="utf-8"?>
<sst xmlns="http://schemas.openxmlformats.org/spreadsheetml/2006/main" count="104" uniqueCount="45">
  <si>
    <t>m2</t>
  </si>
  <si>
    <t>m</t>
  </si>
  <si>
    <t>Roboty pomiarowe przy powierzchniowych robotach ziemnych, koryta pod nawierzchnie placów postojowych</t>
  </si>
  <si>
    <t>ha</t>
  </si>
  <si>
    <t>m3</t>
  </si>
  <si>
    <t>Rowki pod krawężniki i ławy krawężnikowe, 30x30 cm, grunt kategorii III-IV</t>
  </si>
  <si>
    <t>DROGA DOJAZDOWA</t>
  </si>
  <si>
    <t>KNNR 6 0101-0200</t>
  </si>
  <si>
    <t>Koryta o głęb. 20 cm wykonywane na całej szer. jezdni lub chodników przy użyciu równiarki samojezdnej i walca wibracyjnego samojezdnego, w gruntach kat. II-IV</t>
  </si>
  <si>
    <t>KNNR 6 0103-0100</t>
  </si>
  <si>
    <t>Profilowanie i zagęszczanie podłoża pod warstwy konstrukcyjne nawierzchni, wykonywane mechanicznie przy użyciu równiarki samojezdnej i walca wibracyjnego w grunach kat. II-IV</t>
  </si>
  <si>
    <t>KNNR 6 0113-0300</t>
  </si>
  <si>
    <t>KNNR 6 0111-0201</t>
  </si>
  <si>
    <t>ELEMENTY DRÓG</t>
  </si>
  <si>
    <t>PODBUDOWY I NAWIERZCHNIE</t>
  </si>
  <si>
    <t>PRACE PRZYGOTOWAWCZE I ROBOTY ZIEMNE</t>
  </si>
  <si>
    <t>SUMA CAŁOWITA</t>
  </si>
  <si>
    <t>KNNR 6 0403-0100</t>
  </si>
  <si>
    <t>Krawężniki betonowe, wystające 15x30 cm na podsypce cementowo-piaskowej bez ław</t>
  </si>
  <si>
    <t>KNNR 6 0404-0400</t>
  </si>
  <si>
    <t>Obrzeża betonowe o wymiarach 8x30 cm na podsypce piaskowej, spoiny wypełniane zaprawą cementową</t>
  </si>
  <si>
    <t>KNNR 6 0401-0500</t>
  </si>
  <si>
    <t>KNNR 6 0502-0200</t>
  </si>
  <si>
    <t>Chodniki z kostki brukowej betonowej grubości 6 cm szarej, układane na podsypce cementowo-piaskowej, spoiny wypełniane piaskiem</t>
  </si>
  <si>
    <t>KNNR 6 0502-0300 - ANALOGIA</t>
  </si>
  <si>
    <t>SUMA DZIAŁU</t>
  </si>
  <si>
    <t>Podbudowy z gruntu stabilizowanego cementem, grubość warstwy po zagęszczeniu 40 cm, ilość cementu 25 kg/m2- ANALOGIA -WYCENA WŁASNA</t>
  </si>
  <si>
    <t>Podbudowy z kruszyw betonowego, warstwa dolna, po zagęszczeniu 26 cm - ANALOGIA - WYCENA WŁASNA</t>
  </si>
  <si>
    <t>TEREN PODDCZYCZALNI</t>
  </si>
  <si>
    <t>Krawężniki betonowe, wystające 12x25 cm na podsypce cementowo-piaskowej bez ław</t>
  </si>
  <si>
    <t>Ławy pod obrzeża, betonowa z oporem F=0,04m2</t>
  </si>
  <si>
    <t>Ławy pod krawężniki 15x30, betonowa z oporem F=0,04m2</t>
  </si>
  <si>
    <t>Ławy pod krawężniki 15x30, betonowa z oporem F=0,06m2</t>
  </si>
  <si>
    <t>Ławy pod krawężniki 12x25, betonowa z oporem F=0,04m2</t>
  </si>
  <si>
    <t xml:space="preserve">Nawierzchnia jezdni z kostki brukowej betonowej grubość 8 cm na podsypce cementowo-piaskowej
</t>
  </si>
  <si>
    <t>KNNR 6 0106-0200 - ANALOGIA</t>
  </si>
  <si>
    <t>Podbudowa  z pospółki, po zagęszczeniu 10 cm</t>
  </si>
  <si>
    <t>KNR 4-04 1103-0400</t>
  </si>
  <si>
    <t>Wywóz gruzu z terenu rozbiórki samochodami samowyładowczymi do 5 t, przy mechanicznym załadowaniu i wyładowaniu - transport gruzu na odl. 1 km z mechanicznym wyładunkiem</t>
  </si>
  <si>
    <t>KNR 4-04 1103-0500</t>
  </si>
  <si>
    <t>KNR 2-31 0801-03</t>
  </si>
  <si>
    <t>Mechaniczne rozebranie podbudowy betonowej o grub. 15 cm</t>
  </si>
  <si>
    <t>Wywóz gruzu z terenu rozbiórki samochodami samowyładowczymi do 5 t, przy mechanicznym załadowaniu i wyładowaniu - dopłata za każdy dalszy rozpoczęty 1 km transportu gruzu samochodami samowyładowczymi do 5 t= KROTNOŚĆ 14</t>
  </si>
  <si>
    <t>Wywóz gruntu z terenu rozbiórki samochodami samowyładowczymi do 5 t, przy mechanicznym załadowaniu i wyładowaniu - transport gruzu na odl. 1 km z mechanicznym wyładunkiem</t>
  </si>
  <si>
    <t>Wywóz gruntu z terenu rozbiórki samochodami samowyładowczymi do 5 t, przy mechanicznym załadowaniu i wyładowaniu - dopłata za każdy dalszy rozpoczęty 1 km transportu gruzu samochodami samowyładowczymi do 5 t= KROTNOŚĆ 14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</si>
</sst>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3" applyNumberFormat="0" applyAlignment="0" applyProtection="0"/>
  </cellStyleXfs>
  <cellXfs count="16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2" borderId="0" xfId="1"/>
    <xf numFmtId="0" fontId="2" fillId="3" borderId="3" xfId="2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2" fontId="2" fillId="3" borderId="3" xfId="2" applyNumberFormat="1"/>
    <xf numFmtId="0" fontId="0" fillId="0" borderId="0" xfId="0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2" xfId="0" applyFont="1" applyBorder="1"/>
    <xf numFmtId="0" fontId="0" fillId="0" borderId="2" xfId="0" applyBorder="1" applyAlignment="1">
      <alignment wrapText="1"/>
    </xf>
    <xf numFmtId="4" fontId="2" fillId="3" borderId="3" xfId="2" applyNumberFormat="1"/>
    <xf numFmtId="0" fontId="0" fillId="0" borderId="0" xfId="0" applyAlignment="1">
      <alignment horizontal="left" vertical="top" wrapText="1"/>
    </xf>
    <xf numFmtId="0" fontId="0" fillId="0" borderId="0" xfId="0" applyFill="1" applyBorder="1" applyAlignment="1">
      <alignment vertical="top" wrapText="1"/>
    </xf>
  </cellXfs>
  <cellStyles count="3">
    <cellStyle name="Dane wejściowe" xfId="2" builtinId="20"/>
    <cellStyle name="Normalny" xfId="0" builtinId="0"/>
    <cellStyle name="Złe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workbookViewId="0">
      <selection activeCell="I36" sqref="I36"/>
    </sheetView>
  </sheetViews>
  <sheetFormatPr defaultRowHeight="14.25"/>
  <cols>
    <col min="1" max="1" width="17.25" customWidth="1"/>
    <col min="2" max="2" width="10.625" customWidth="1"/>
    <col min="3" max="3" width="54.125" customWidth="1"/>
    <col min="8" max="8" width="11.25" customWidth="1"/>
    <col min="9" max="9" width="16" customWidth="1"/>
  </cols>
  <sheetData>
    <row r="1" spans="1:8">
      <c r="A1" s="4"/>
      <c r="B1" s="4"/>
      <c r="C1" s="4" t="s">
        <v>6</v>
      </c>
      <c r="D1" s="4"/>
      <c r="E1" s="4"/>
      <c r="F1" s="4"/>
      <c r="G1" s="4"/>
      <c r="H1" s="4"/>
    </row>
    <row r="2" spans="1:8">
      <c r="A2" s="3"/>
      <c r="B2" s="3"/>
      <c r="C2" s="3" t="s">
        <v>15</v>
      </c>
      <c r="D2" s="3"/>
      <c r="E2" s="3"/>
      <c r="F2" s="3"/>
      <c r="G2" s="3"/>
      <c r="H2" s="3"/>
    </row>
    <row r="3" spans="1:8" ht="28.5">
      <c r="B3" s="7"/>
      <c r="C3" s="5" t="s">
        <v>2</v>
      </c>
      <c r="D3">
        <v>0.38</v>
      </c>
      <c r="E3" t="s">
        <v>3</v>
      </c>
      <c r="F3">
        <v>1.1000000000000001</v>
      </c>
      <c r="G3">
        <v>999.36</v>
      </c>
      <c r="H3">
        <f>F3*G3*D3</f>
        <v>417.73248000000001</v>
      </c>
    </row>
    <row r="4" spans="1:8" ht="42.75">
      <c r="A4" t="s">
        <v>7</v>
      </c>
      <c r="B4" s="1"/>
      <c r="C4" s="5" t="s">
        <v>8</v>
      </c>
      <c r="D4">
        <v>380</v>
      </c>
      <c r="E4" t="s">
        <v>0</v>
      </c>
      <c r="F4">
        <v>1.1000000000000001</v>
      </c>
      <c r="G4">
        <v>2.71</v>
      </c>
      <c r="H4">
        <f>F4*G4*D4</f>
        <v>1132.7800000000002</v>
      </c>
    </row>
    <row r="5" spans="1:8" ht="57">
      <c r="A5" t="s">
        <v>37</v>
      </c>
      <c r="C5" s="6" t="s">
        <v>43</v>
      </c>
      <c r="D5">
        <f>D4*0.2</f>
        <v>76</v>
      </c>
      <c r="E5" t="s">
        <v>4</v>
      </c>
      <c r="F5">
        <v>1.1000000000000001</v>
      </c>
      <c r="G5">
        <v>26.58</v>
      </c>
      <c r="H5">
        <f>F5*G5*D5</f>
        <v>2222.0879999999997</v>
      </c>
    </row>
    <row r="6" spans="1:8" ht="71.25">
      <c r="A6" t="s">
        <v>39</v>
      </c>
      <c r="C6" s="6" t="s">
        <v>44</v>
      </c>
      <c r="D6">
        <f>D5</f>
        <v>76</v>
      </c>
      <c r="E6" t="s">
        <v>4</v>
      </c>
      <c r="F6">
        <v>1.1000000000000001</v>
      </c>
      <c r="G6">
        <f>14*5.56</f>
        <v>77.839999999999989</v>
      </c>
      <c r="H6">
        <f>F6*G6*D6</f>
        <v>6507.424</v>
      </c>
    </row>
    <row r="7" spans="1:8">
      <c r="A7" t="s">
        <v>40</v>
      </c>
      <c r="B7" s="11"/>
      <c r="C7" s="12" t="s">
        <v>41</v>
      </c>
      <c r="D7">
        <v>641</v>
      </c>
      <c r="E7" t="s">
        <v>0</v>
      </c>
      <c r="F7">
        <v>1.1000000000000001</v>
      </c>
      <c r="G7">
        <v>50</v>
      </c>
      <c r="H7">
        <f>F7*G7*D7</f>
        <v>35255.000000000007</v>
      </c>
    </row>
    <row r="8" spans="1:8" ht="57">
      <c r="A8" t="s">
        <v>37</v>
      </c>
      <c r="C8" s="6" t="s">
        <v>38</v>
      </c>
      <c r="D8">
        <f>D7*0.15</f>
        <v>96.149999999999991</v>
      </c>
      <c r="E8" t="s">
        <v>4</v>
      </c>
      <c r="F8">
        <v>1.1000000000000001</v>
      </c>
      <c r="G8">
        <v>26.58</v>
      </c>
      <c r="H8">
        <f>F8*G8*D8</f>
        <v>2811.2336999999998</v>
      </c>
    </row>
    <row r="9" spans="1:8" ht="71.25">
      <c r="A9" t="s">
        <v>39</v>
      </c>
      <c r="C9" s="6" t="s">
        <v>42</v>
      </c>
      <c r="D9">
        <f>D8</f>
        <v>96.149999999999991</v>
      </c>
      <c r="E9" t="s">
        <v>4</v>
      </c>
      <c r="F9">
        <v>1.1000000000000001</v>
      </c>
      <c r="G9">
        <f>14*5.56</f>
        <v>77.839999999999989</v>
      </c>
      <c r="H9">
        <f>F9*G9*D9</f>
        <v>8232.7475999999988</v>
      </c>
    </row>
    <row r="10" spans="1:8">
      <c r="F10" s="4" t="s">
        <v>25</v>
      </c>
      <c r="G10" s="4"/>
      <c r="H10" s="4">
        <f>SUM(H3:H9)</f>
        <v>56579.005780000007</v>
      </c>
    </row>
    <row r="11" spans="1:8">
      <c r="A11" s="3"/>
      <c r="B11" s="3"/>
      <c r="C11" s="3" t="s">
        <v>14</v>
      </c>
      <c r="D11" s="3"/>
      <c r="E11" s="3"/>
      <c r="F11" s="3"/>
      <c r="G11" s="3"/>
      <c r="H11" s="3"/>
    </row>
    <row r="12" spans="1:8" ht="42.75">
      <c r="A12" t="s">
        <v>9</v>
      </c>
      <c r="B12" s="1"/>
      <c r="C12" s="5" t="s">
        <v>10</v>
      </c>
      <c r="D12">
        <v>380</v>
      </c>
      <c r="E12" t="s">
        <v>0</v>
      </c>
      <c r="F12">
        <v>1.1000000000000001</v>
      </c>
      <c r="G12">
        <v>1.97</v>
      </c>
      <c r="H12">
        <f>F12*G12*D12</f>
        <v>823.46000000000015</v>
      </c>
    </row>
    <row r="13" spans="1:8" ht="42.75">
      <c r="A13" t="s">
        <v>12</v>
      </c>
      <c r="B13" s="1"/>
      <c r="C13" s="5" t="s">
        <v>26</v>
      </c>
      <c r="D13">
        <v>380</v>
      </c>
      <c r="E13" t="s">
        <v>0</v>
      </c>
      <c r="F13">
        <v>1.1000000000000001</v>
      </c>
      <c r="G13">
        <v>55</v>
      </c>
      <c r="H13">
        <f>F13*G13*D13</f>
        <v>22990.000000000004</v>
      </c>
    </row>
    <row r="14" spans="1:8" ht="28.5">
      <c r="A14" t="s">
        <v>11</v>
      </c>
      <c r="B14" s="1"/>
      <c r="C14" s="5" t="s">
        <v>27</v>
      </c>
      <c r="D14">
        <v>312</v>
      </c>
      <c r="E14" t="s">
        <v>0</v>
      </c>
      <c r="F14">
        <v>1.1000000000000001</v>
      </c>
      <c r="G14">
        <v>30</v>
      </c>
      <c r="H14">
        <f>F14*G14*D14</f>
        <v>10296</v>
      </c>
    </row>
    <row r="15" spans="1:8" ht="42.75">
      <c r="A15" s="9" t="s">
        <v>24</v>
      </c>
      <c r="B15" s="1"/>
      <c r="C15" s="6" t="s">
        <v>34</v>
      </c>
      <c r="D15">
        <v>312</v>
      </c>
      <c r="E15" t="s">
        <v>0</v>
      </c>
      <c r="F15">
        <v>1.1000000000000001</v>
      </c>
      <c r="G15">
        <v>76.489999999999995</v>
      </c>
      <c r="H15">
        <f>F15*G15*D15</f>
        <v>26251.367999999999</v>
      </c>
    </row>
    <row r="16" spans="1:8">
      <c r="F16" s="4" t="s">
        <v>25</v>
      </c>
      <c r="G16" s="4"/>
      <c r="H16" s="8">
        <f>SUM(H12:H15)</f>
        <v>60360.828000000009</v>
      </c>
    </row>
    <row r="17" spans="1:9">
      <c r="A17" s="3"/>
      <c r="B17" s="3"/>
      <c r="C17" s="3" t="s">
        <v>13</v>
      </c>
      <c r="D17" s="3"/>
      <c r="E17" s="3"/>
      <c r="F17" s="3"/>
      <c r="G17" s="3"/>
      <c r="H17" s="3"/>
    </row>
    <row r="18" spans="1:9" ht="28.5">
      <c r="B18" s="1"/>
      <c r="C18" s="2" t="s">
        <v>5</v>
      </c>
      <c r="D18">
        <v>140</v>
      </c>
      <c r="E18" t="s">
        <v>1</v>
      </c>
      <c r="F18">
        <v>1.1000000000000001</v>
      </c>
      <c r="G18">
        <v>4.28</v>
      </c>
      <c r="H18">
        <f>F18*G18*D18</f>
        <v>659.12000000000012</v>
      </c>
    </row>
    <row r="19" spans="1:9">
      <c r="B19" s="1"/>
      <c r="C19" s="5" t="s">
        <v>31</v>
      </c>
      <c r="D19">
        <f>D18*0.04</f>
        <v>5.6000000000000005</v>
      </c>
      <c r="E19" t="s">
        <v>4</v>
      </c>
      <c r="F19">
        <v>1.1000000000000001</v>
      </c>
      <c r="G19">
        <v>376.14</v>
      </c>
      <c r="H19">
        <f>F19*G19*D19</f>
        <v>2317.0224000000003</v>
      </c>
    </row>
    <row r="20" spans="1:9">
      <c r="B20" s="1"/>
      <c r="C20" s="2"/>
    </row>
    <row r="21" spans="1:9" ht="28.5">
      <c r="A21" t="s">
        <v>17</v>
      </c>
      <c r="B21" s="1"/>
      <c r="C21" s="5" t="s">
        <v>18</v>
      </c>
      <c r="D21">
        <v>140</v>
      </c>
      <c r="E21" t="s">
        <v>1</v>
      </c>
      <c r="F21">
        <v>1.1000000000000001</v>
      </c>
      <c r="G21">
        <v>32.71</v>
      </c>
      <c r="H21">
        <f>IF(ISTEXT(G21),G21,$D21*G21)</f>
        <v>4579.4000000000005</v>
      </c>
    </row>
    <row r="22" spans="1:9">
      <c r="F22" s="4" t="s">
        <v>25</v>
      </c>
      <c r="G22" s="4"/>
      <c r="H22" s="13">
        <f>SUM(H18:H21)</f>
        <v>7555.5424000000012</v>
      </c>
    </row>
    <row r="23" spans="1:9">
      <c r="F23" s="4" t="s">
        <v>16</v>
      </c>
      <c r="G23" s="4"/>
      <c r="H23" s="13">
        <f>H22+H16+H10</f>
        <v>124495.37618000002</v>
      </c>
      <c r="I23" s="4" t="s">
        <v>6</v>
      </c>
    </row>
    <row r="27" spans="1:9">
      <c r="A27" s="4"/>
      <c r="B27" s="4"/>
      <c r="C27" s="4" t="s">
        <v>28</v>
      </c>
      <c r="D27" s="4"/>
      <c r="E27" s="4"/>
      <c r="F27" s="4"/>
      <c r="G27" s="4"/>
      <c r="H27" s="4"/>
    </row>
    <row r="28" spans="1:9">
      <c r="A28" s="3"/>
      <c r="B28" s="3"/>
      <c r="C28" s="3" t="s">
        <v>15</v>
      </c>
      <c r="D28" s="3"/>
      <c r="E28" s="3"/>
      <c r="F28" s="3"/>
      <c r="G28" s="3"/>
      <c r="H28" s="3"/>
    </row>
    <row r="29" spans="1:9" ht="28.5">
      <c r="B29" s="7"/>
      <c r="C29" s="5" t="s">
        <v>2</v>
      </c>
      <c r="D29">
        <v>0.5</v>
      </c>
      <c r="E29" t="s">
        <v>3</v>
      </c>
      <c r="F29">
        <v>1.1000000000000001</v>
      </c>
      <c r="G29">
        <v>999.36</v>
      </c>
      <c r="H29">
        <f>F29*G29*D29</f>
        <v>549.64800000000002</v>
      </c>
    </row>
    <row r="30" spans="1:9" ht="42.75">
      <c r="A30" t="s">
        <v>7</v>
      </c>
      <c r="B30" s="1"/>
      <c r="C30" s="5" t="s">
        <v>8</v>
      </c>
      <c r="D30">
        <v>463</v>
      </c>
      <c r="E30" t="s">
        <v>0</v>
      </c>
      <c r="F30">
        <v>1.1000000000000001</v>
      </c>
      <c r="G30">
        <v>2.71</v>
      </c>
      <c r="H30">
        <f>F30*G30*D30</f>
        <v>1380.2030000000002</v>
      </c>
    </row>
    <row r="31" spans="1:9">
      <c r="A31" t="s">
        <v>40</v>
      </c>
      <c r="B31" s="11"/>
      <c r="C31" s="12" t="s">
        <v>41</v>
      </c>
      <c r="D31">
        <v>630</v>
      </c>
      <c r="E31" t="s">
        <v>0</v>
      </c>
      <c r="F31">
        <v>1.1000000000000001</v>
      </c>
      <c r="G31">
        <v>50</v>
      </c>
      <c r="H31">
        <f>F31*G31*D31</f>
        <v>34650.000000000007</v>
      </c>
    </row>
    <row r="32" spans="1:9" ht="57">
      <c r="A32" t="s">
        <v>37</v>
      </c>
      <c r="C32" s="6" t="s">
        <v>38</v>
      </c>
      <c r="D32">
        <f>D31*0.15</f>
        <v>94.5</v>
      </c>
      <c r="E32" t="s">
        <v>4</v>
      </c>
      <c r="F32">
        <v>1.1000000000000001</v>
      </c>
      <c r="G32">
        <v>26.58</v>
      </c>
      <c r="H32">
        <f>F32*G32*D32</f>
        <v>2762.991</v>
      </c>
    </row>
    <row r="33" spans="1:8" ht="71.25">
      <c r="A33" t="s">
        <v>39</v>
      </c>
      <c r="C33" s="6" t="s">
        <v>42</v>
      </c>
      <c r="D33">
        <f>D32</f>
        <v>94.5</v>
      </c>
      <c r="E33" t="s">
        <v>4</v>
      </c>
      <c r="F33">
        <v>1.1000000000000001</v>
      </c>
      <c r="G33">
        <f>14*5.56</f>
        <v>77.839999999999989</v>
      </c>
      <c r="H33">
        <f>F33*G33*D33</f>
        <v>8091.4679999999998</v>
      </c>
    </row>
    <row r="34" spans="1:8">
      <c r="F34" s="4" t="s">
        <v>25</v>
      </c>
      <c r="G34" s="4"/>
      <c r="H34" s="4">
        <f>SUM(H29:H33)</f>
        <v>47434.310000000012</v>
      </c>
    </row>
    <row r="35" spans="1:8">
      <c r="A35" s="3"/>
      <c r="B35" s="3"/>
      <c r="C35" s="3" t="s">
        <v>14</v>
      </c>
      <c r="D35" s="3"/>
      <c r="E35" s="3"/>
      <c r="F35" s="3"/>
      <c r="G35" s="3"/>
      <c r="H35" s="3"/>
    </row>
    <row r="36" spans="1:8" ht="42.75">
      <c r="A36" t="s">
        <v>9</v>
      </c>
      <c r="B36" s="1"/>
      <c r="C36" s="5" t="s">
        <v>10</v>
      </c>
      <c r="D36">
        <f>410+131</f>
        <v>541</v>
      </c>
      <c r="E36" t="s">
        <v>0</v>
      </c>
      <c r="F36">
        <v>1.1000000000000001</v>
      </c>
      <c r="G36">
        <v>1.97</v>
      </c>
      <c r="H36">
        <f t="shared" ref="H36:H41" si="0">F36*G36*D36</f>
        <v>1172.3470000000002</v>
      </c>
    </row>
    <row r="37" spans="1:8" ht="42.75">
      <c r="A37" t="s">
        <v>12</v>
      </c>
      <c r="B37" s="1"/>
      <c r="C37" s="5" t="s">
        <v>26</v>
      </c>
      <c r="D37">
        <v>410</v>
      </c>
      <c r="E37" t="s">
        <v>0</v>
      </c>
      <c r="F37">
        <v>1.1000000000000001</v>
      </c>
      <c r="G37">
        <v>55</v>
      </c>
      <c r="H37">
        <f t="shared" si="0"/>
        <v>24805.000000000004</v>
      </c>
    </row>
    <row r="38" spans="1:8" ht="28.5">
      <c r="A38" t="s">
        <v>11</v>
      </c>
      <c r="B38" s="1"/>
      <c r="C38" s="5" t="s">
        <v>27</v>
      </c>
      <c r="D38">
        <v>332</v>
      </c>
      <c r="E38" t="s">
        <v>0</v>
      </c>
      <c r="F38">
        <v>1.1000000000000001</v>
      </c>
      <c r="G38">
        <v>30</v>
      </c>
      <c r="H38">
        <f>F38*G38*D38</f>
        <v>10956</v>
      </c>
    </row>
    <row r="39" spans="1:8" ht="42.75">
      <c r="A39" s="14" t="s">
        <v>24</v>
      </c>
      <c r="B39" s="1"/>
      <c r="C39" s="9" t="s">
        <v>34</v>
      </c>
      <c r="D39">
        <v>332</v>
      </c>
      <c r="E39" t="s">
        <v>0</v>
      </c>
      <c r="F39">
        <v>1.1000000000000001</v>
      </c>
      <c r="G39">
        <v>76.489999999999995</v>
      </c>
      <c r="H39">
        <f t="shared" si="0"/>
        <v>27934.147999999997</v>
      </c>
    </row>
    <row r="40" spans="1:8" ht="28.5">
      <c r="A40" s="6" t="s">
        <v>35</v>
      </c>
      <c r="B40" s="1"/>
      <c r="C40" s="15" t="s">
        <v>36</v>
      </c>
      <c r="D40">
        <v>131</v>
      </c>
      <c r="E40" t="s">
        <v>0</v>
      </c>
      <c r="F40">
        <v>1.1000000000000001</v>
      </c>
      <c r="G40">
        <v>7.16</v>
      </c>
      <c r="H40">
        <f t="shared" si="0"/>
        <v>1031.7560000000001</v>
      </c>
    </row>
    <row r="41" spans="1:8" ht="42.75">
      <c r="A41" t="s">
        <v>22</v>
      </c>
      <c r="C41" s="10" t="s">
        <v>23</v>
      </c>
      <c r="D41">
        <v>131</v>
      </c>
      <c r="E41" t="s">
        <v>0</v>
      </c>
      <c r="F41">
        <v>1.1000000000000001</v>
      </c>
      <c r="G41">
        <v>71.95</v>
      </c>
      <c r="H41">
        <f t="shared" si="0"/>
        <v>10367.995000000001</v>
      </c>
    </row>
    <row r="42" spans="1:8">
      <c r="F42" s="4" t="s">
        <v>25</v>
      </c>
      <c r="G42" s="4"/>
      <c r="H42" s="8">
        <f>SUM(H36:H41)</f>
        <v>76267.245999999999</v>
      </c>
    </row>
    <row r="43" spans="1:8">
      <c r="A43" s="3"/>
      <c r="B43" s="3"/>
      <c r="C43" s="3" t="s">
        <v>13</v>
      </c>
      <c r="D43" s="3"/>
      <c r="E43" s="3"/>
      <c r="F43" s="3"/>
      <c r="G43" s="3"/>
      <c r="H43" s="3"/>
    </row>
    <row r="44" spans="1:8" ht="28.5">
      <c r="B44" s="1"/>
      <c r="C44" s="2" t="s">
        <v>5</v>
      </c>
      <c r="D44">
        <f>D50+D49+D48</f>
        <v>258</v>
      </c>
      <c r="E44" t="s">
        <v>1</v>
      </c>
      <c r="F44">
        <v>1.1000000000000001</v>
      </c>
      <c r="G44">
        <v>4.28</v>
      </c>
      <c r="H44">
        <f>F44*G44*D44</f>
        <v>1214.6640000000002</v>
      </c>
    </row>
    <row r="45" spans="1:8">
      <c r="B45" s="1"/>
      <c r="C45" s="5" t="s">
        <v>33</v>
      </c>
      <c r="D45">
        <f>67*0.04</f>
        <v>2.68</v>
      </c>
      <c r="E45" t="s">
        <v>4</v>
      </c>
      <c r="F45">
        <v>1.1000000000000001</v>
      </c>
      <c r="G45">
        <v>376.14</v>
      </c>
      <c r="H45">
        <f t="shared" ref="H45:H47" si="1">F45*G45*D45</f>
        <v>1108.8607200000001</v>
      </c>
    </row>
    <row r="46" spans="1:8">
      <c r="B46" s="1"/>
      <c r="C46" s="5" t="s">
        <v>32</v>
      </c>
      <c r="D46">
        <f>87*0.06</f>
        <v>5.22</v>
      </c>
      <c r="F46">
        <v>1.1000000000000001</v>
      </c>
      <c r="G46">
        <v>376.14</v>
      </c>
      <c r="H46">
        <f t="shared" si="1"/>
        <v>2159.7958800000001</v>
      </c>
    </row>
    <row r="47" spans="1:8">
      <c r="B47" s="1"/>
      <c r="C47" s="5" t="s">
        <v>30</v>
      </c>
      <c r="D47">
        <f>104*0.04</f>
        <v>4.16</v>
      </c>
      <c r="F47">
        <v>1.1000000000000001</v>
      </c>
      <c r="G47">
        <v>376.14</v>
      </c>
      <c r="H47">
        <f t="shared" si="1"/>
        <v>1721.2166400000001</v>
      </c>
    </row>
    <row r="48" spans="1:8">
      <c r="A48" t="s">
        <v>19</v>
      </c>
      <c r="B48" s="1"/>
      <c r="C48" t="s">
        <v>20</v>
      </c>
      <c r="D48">
        <v>104</v>
      </c>
      <c r="E48" t="s">
        <v>4</v>
      </c>
      <c r="F48">
        <v>1.1000000000000001</v>
      </c>
      <c r="G48">
        <v>19.38</v>
      </c>
      <c r="H48">
        <f>F48*G48*D48</f>
        <v>2217.0720000000001</v>
      </c>
    </row>
    <row r="49" spans="1:10" ht="28.5">
      <c r="A49" t="s">
        <v>17</v>
      </c>
      <c r="B49" s="1"/>
      <c r="C49" s="5" t="s">
        <v>18</v>
      </c>
      <c r="D49">
        <v>87</v>
      </c>
      <c r="E49" t="s">
        <v>1</v>
      </c>
      <c r="F49">
        <v>1.1000000000000001</v>
      </c>
      <c r="G49">
        <v>32.71</v>
      </c>
      <c r="H49">
        <f>F49*G49*D49</f>
        <v>3130.3470000000002</v>
      </c>
    </row>
    <row r="50" spans="1:10" ht="28.5">
      <c r="A50" t="s">
        <v>21</v>
      </c>
      <c r="B50" s="1"/>
      <c r="C50" s="5" t="s">
        <v>29</v>
      </c>
      <c r="D50">
        <v>67</v>
      </c>
      <c r="E50" t="s">
        <v>1</v>
      </c>
      <c r="F50">
        <v>1.1000000000000001</v>
      </c>
      <c r="G50">
        <v>29.36</v>
      </c>
      <c r="H50">
        <f>F50*G50*D50</f>
        <v>2163.8319999999999</v>
      </c>
      <c r="J50" s="4"/>
    </row>
    <row r="51" spans="1:10">
      <c r="F51" s="4" t="s">
        <v>25</v>
      </c>
      <c r="G51" s="4"/>
      <c r="H51" s="13">
        <f>SUM(H44:H50)</f>
        <v>13715.788240000002</v>
      </c>
    </row>
    <row r="52" spans="1:10">
      <c r="F52" s="4" t="s">
        <v>16</v>
      </c>
      <c r="G52" s="4"/>
      <c r="H52" s="13">
        <f>H34+H42+H51</f>
        <v>137417.34424000001</v>
      </c>
      <c r="I52" s="4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DROGI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Dominik</cp:lastModifiedBy>
  <dcterms:created xsi:type="dcterms:W3CDTF">2016-06-22T18:47:26Z</dcterms:created>
  <dcterms:modified xsi:type="dcterms:W3CDTF">2016-06-27T07:05:19Z</dcterms:modified>
</cp:coreProperties>
</file>